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olid\Desktop\IT-CH 21-27\01. JEMS\05. SETUP\Costo FLC\"/>
    </mc:Choice>
  </mc:AlternateContent>
  <xr:revisionPtr revIDLastSave="0" documentId="13_ncr:1_{EE880906-BB4B-4738-8C89-C2B655C3815F}" xr6:coauthVersionLast="47" xr6:coauthVersionMax="47" xr10:uidLastSave="{00000000-0000-0000-0000-000000000000}"/>
  <workbookProtection workbookAlgorithmName="SHA-512" workbookHashValue="mwmFqpT1LiVtRV1U7vAEcoHdNL0eKdH/jalU/6zxARoGigrcE0l5bQY49E0Msm56WRv1zIVL6gw6v+xgfvF9mQ==" workbookSaltValue="5RVNtWcdFS4W6VOvjINt7Q==" workbookSpinCount="100000" lockStructure="1"/>
  <bookViews>
    <workbookView xWindow="-120" yWindow="-120" windowWidth="29040" windowHeight="15840" xr2:uid="{7190A3A4-7FBB-4B3C-8880-ECA93393D297}"/>
  </bookViews>
  <sheets>
    <sheet name="Calcolo costo controllore FL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1" l="1"/>
  <c r="C46" i="1"/>
  <c r="C35" i="1"/>
  <c r="C32" i="1"/>
  <c r="C43" i="1"/>
  <c r="C44" i="1" s="1"/>
  <c r="C29" i="1"/>
  <c r="C30" i="1" s="1"/>
  <c r="C13" i="1"/>
  <c r="C14" i="1" s="1"/>
  <c r="C16" i="1" s="1"/>
  <c r="C47" i="1" l="1"/>
  <c r="C33" i="1"/>
  <c r="C48" i="1"/>
  <c r="C34" i="1"/>
  <c r="C17" i="1"/>
  <c r="C18" i="1" s="1"/>
  <c r="C19" i="1" s="1"/>
</calcChain>
</file>

<file path=xl/sharedStrings.xml><?xml version="1.0" encoding="utf-8"?>
<sst xmlns="http://schemas.openxmlformats.org/spreadsheetml/2006/main" count="45" uniqueCount="21">
  <si>
    <t xml:space="preserve">Opzione 1 selezionando spese forfettarie "Personale" + "Ufficio e amministrativi" + "Viaggio e soggiorno" </t>
  </si>
  <si>
    <t>Spese preparatorie (somma forfettaria)</t>
  </si>
  <si>
    <t>Consulenze esterne e servizi</t>
  </si>
  <si>
    <t>Attrezzature</t>
  </si>
  <si>
    <t>Infrastrutture e lavori</t>
  </si>
  <si>
    <t>Spese forfettarie 1</t>
  </si>
  <si>
    <t>Budget 1 progetto (escluso controllore FLC)</t>
  </si>
  <si>
    <t>Costo forfettario controllore FLC</t>
  </si>
  <si>
    <t>Importo da inserire tra le "Consulenze esterne e servizi"</t>
  </si>
  <si>
    <t>Spese forfettarie 2 (ricalcolate)</t>
  </si>
  <si>
    <t>Budget 2 progetto (incluso controllore FLC)</t>
  </si>
  <si>
    <t>% Controllore FLC / Budget</t>
  </si>
  <si>
    <t>Euro</t>
  </si>
  <si>
    <t>1. Inserire i dati delle spese preparatorie e costi diretti (consulenze e servizi, attrezzature, infrastrutture)</t>
  </si>
  <si>
    <t>2. Sarà calcolato il costo del controllore (cella C11) da inserire in Jems e il budget definitivo (cella C13)</t>
  </si>
  <si>
    <r>
      <t xml:space="preserve">Opzione 1 selezionando spese forfettarie "Personale" </t>
    </r>
    <r>
      <rPr>
        <b/>
        <sz val="11"/>
        <color rgb="FF7030A0"/>
        <rFont val="Aptos Narrow"/>
        <family val="2"/>
        <scheme val="minor"/>
      </rPr>
      <t xml:space="preserve">+ uno tra "Ufficio e amministrativi" o "Viaggio e soggiorno" </t>
    </r>
  </si>
  <si>
    <r>
      <t xml:space="preserve">Opzione 1 selezionando spese forfettarie solo "Personale" </t>
    </r>
    <r>
      <rPr>
        <b/>
        <sz val="11"/>
        <color rgb="FF7030A0"/>
        <rFont val="Aptos Narrow"/>
        <family val="2"/>
        <scheme val="minor"/>
      </rPr>
      <t xml:space="preserve">e nessuno tra "Ufficio e amministrativi" e "Viaggio e soggiorno" </t>
    </r>
  </si>
  <si>
    <t>Procedura</t>
  </si>
  <si>
    <t>3. Inserire in Jems l'importo indicato nella cella C16</t>
  </si>
  <si>
    <r>
      <rPr>
        <b/>
        <sz val="11"/>
        <color theme="1"/>
        <rFont val="Aptos Narrow"/>
        <family val="2"/>
        <scheme val="minor"/>
      </rPr>
      <t>Attenzione</t>
    </r>
    <r>
      <rPr>
        <sz val="11"/>
        <color theme="1"/>
        <rFont val="Aptos Narrow"/>
        <family val="2"/>
        <scheme val="minor"/>
      </rPr>
      <t>: l'importo forfettario per il controllore considera l'importo inserito nelle consulenze più le forfettarie generate</t>
    </r>
  </si>
  <si>
    <t>Se non tutte le forfettarie sono state selezionate la percentuale è diversa: usare le tabelle sottostanti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</si>
</sst>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0" fillId="2" borderId="0" xfId="0" applyFill="1"/>
    <xf numFmtId="43" fontId="0" fillId="2" borderId="0" xfId="1" applyFont="1" applyFill="1"/>
    <xf numFmtId="0" fontId="0" fillId="2" borderId="0" xfId="0" applyFill="1" applyAlignment="1">
      <alignment vertical="center"/>
    </xf>
    <xf numFmtId="43" fontId="0" fillId="2" borderId="0" xfId="1" applyFont="1" applyFill="1" applyAlignment="1">
      <alignment vertical="center"/>
    </xf>
    <xf numFmtId="0" fontId="3" fillId="2" borderId="0" xfId="0" applyFont="1" applyFill="1"/>
    <xf numFmtId="10" fontId="0" fillId="2" borderId="0" xfId="2" applyNumberFormat="1" applyFont="1" applyFill="1"/>
    <xf numFmtId="0" fontId="2" fillId="2" borderId="0" xfId="0" applyFont="1" applyFill="1" applyAlignment="1">
      <alignment horizontal="center"/>
    </xf>
    <xf numFmtId="43" fontId="2" fillId="2" borderId="0" xfId="1" applyFont="1" applyFill="1"/>
    <xf numFmtId="43" fontId="0" fillId="0" borderId="0" xfId="1" applyFont="1" applyFill="1" applyProtection="1">
      <protection locked="0"/>
    </xf>
    <xf numFmtId="43" fontId="2" fillId="2" borderId="0" xfId="1" applyFont="1" applyFill="1" applyAlignment="1">
      <alignment vertical="center"/>
    </xf>
    <xf numFmtId="0" fontId="0" fillId="3" borderId="0" xfId="0" applyFill="1"/>
    <xf numFmtId="164" fontId="0" fillId="0" borderId="0" xfId="2" applyNumberFormat="1" applyFont="1"/>
    <xf numFmtId="0" fontId="0" fillId="0" borderId="0" xfId="0" applyFill="1"/>
    <xf numFmtId="0" fontId="0" fillId="3" borderId="0" xfId="0" quotePrefix="1" applyFill="1"/>
    <xf numFmtId="0" fontId="2" fillId="4" borderId="0" xfId="0" applyFont="1" applyFill="1"/>
    <xf numFmtId="0" fontId="0" fillId="5" borderId="0" xfId="0" applyFill="1"/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D08B-6409-4F10-B2A0-DAF7DDE08D5E}">
  <dimension ref="B1:J49"/>
  <sheetViews>
    <sheetView tabSelected="1" workbookViewId="0">
      <selection activeCell="E42" sqref="E42"/>
    </sheetView>
  </sheetViews>
  <sheetFormatPr defaultRowHeight="15" x14ac:dyDescent="0.25"/>
  <cols>
    <col min="1" max="1" width="3.28515625" customWidth="1"/>
    <col min="2" max="2" width="56.42578125" customWidth="1"/>
    <col min="3" max="3" width="14.5703125" customWidth="1"/>
    <col min="8" max="8" width="16.5703125" customWidth="1"/>
    <col min="10" max="10" width="11" bestFit="1" customWidth="1"/>
  </cols>
  <sheetData>
    <row r="1" spans="2:10" x14ac:dyDescent="0.25">
      <c r="B1" s="16" t="s">
        <v>17</v>
      </c>
    </row>
    <row r="2" spans="2:10" x14ac:dyDescent="0.25">
      <c r="B2" s="12" t="s">
        <v>13</v>
      </c>
      <c r="C2" s="12"/>
      <c r="D2" s="12"/>
      <c r="E2" s="12"/>
      <c r="F2" s="12"/>
      <c r="G2" s="12"/>
      <c r="H2" s="12"/>
    </row>
    <row r="3" spans="2:10" x14ac:dyDescent="0.25">
      <c r="B3" s="12" t="s">
        <v>14</v>
      </c>
      <c r="C3" s="12"/>
      <c r="D3" s="12"/>
      <c r="E3" s="12"/>
      <c r="F3" s="12"/>
      <c r="G3" s="12"/>
      <c r="H3" s="12"/>
    </row>
    <row r="4" spans="2:10" x14ac:dyDescent="0.25">
      <c r="B4" s="15" t="s">
        <v>18</v>
      </c>
      <c r="C4" s="12"/>
      <c r="D4" s="12"/>
      <c r="E4" s="12"/>
      <c r="F4" s="12"/>
      <c r="G4" s="12"/>
      <c r="H4" s="12"/>
    </row>
    <row r="5" spans="2:10" x14ac:dyDescent="0.25">
      <c r="B5" s="12" t="s">
        <v>19</v>
      </c>
      <c r="C5" s="12"/>
      <c r="D5" s="12"/>
      <c r="E5" s="12"/>
      <c r="F5" s="12"/>
      <c r="G5" s="12"/>
      <c r="H5" s="12"/>
    </row>
    <row r="6" spans="2:10" s="14" customFormat="1" x14ac:dyDescent="0.25"/>
    <row r="7" spans="2:10" x14ac:dyDescent="0.25">
      <c r="B7" s="1" t="s">
        <v>0</v>
      </c>
      <c r="C7" s="2"/>
      <c r="D7" s="2"/>
      <c r="E7" s="2"/>
      <c r="F7" s="2"/>
      <c r="G7" s="2"/>
      <c r="H7" s="2"/>
    </row>
    <row r="8" spans="2:10" ht="25.5" customHeight="1" x14ac:dyDescent="0.25">
      <c r="B8" s="2"/>
      <c r="C8" s="8" t="s">
        <v>12</v>
      </c>
      <c r="D8" s="2"/>
      <c r="E8" s="2"/>
      <c r="F8" s="2"/>
      <c r="G8" s="2"/>
      <c r="H8" s="2"/>
    </row>
    <row r="9" spans="2:10" x14ac:dyDescent="0.25">
      <c r="B9" s="2" t="s">
        <v>1</v>
      </c>
      <c r="C9" s="10">
        <v>5000</v>
      </c>
      <c r="D9" s="3"/>
      <c r="E9" s="2"/>
      <c r="F9" s="2"/>
      <c r="G9" s="2"/>
      <c r="H9" s="2"/>
    </row>
    <row r="10" spans="2:10" x14ac:dyDescent="0.25">
      <c r="B10" s="2" t="s">
        <v>2</v>
      </c>
      <c r="C10" s="10">
        <v>80000</v>
      </c>
      <c r="D10" s="3"/>
      <c r="E10" s="2"/>
      <c r="F10" s="2"/>
      <c r="G10" s="2"/>
      <c r="H10" s="2"/>
    </row>
    <row r="11" spans="2:10" x14ac:dyDescent="0.25">
      <c r="B11" s="2" t="s">
        <v>3</v>
      </c>
      <c r="C11" s="10">
        <v>30000</v>
      </c>
      <c r="D11" s="3"/>
      <c r="E11" s="2"/>
      <c r="F11" s="2"/>
      <c r="G11" s="2"/>
      <c r="H11" s="2"/>
    </row>
    <row r="12" spans="2:10" x14ac:dyDescent="0.25">
      <c r="B12" s="2" t="s">
        <v>4</v>
      </c>
      <c r="C12" s="10">
        <v>5000</v>
      </c>
      <c r="D12" s="3"/>
      <c r="E12" s="2"/>
      <c r="F12" s="2"/>
      <c r="G12" s="2"/>
      <c r="H12" s="2"/>
    </row>
    <row r="13" spans="2:10" x14ac:dyDescent="0.25">
      <c r="B13" s="4" t="s">
        <v>5</v>
      </c>
      <c r="C13" s="5">
        <f>+SUM(C10:C12)*0.26</f>
        <v>29900</v>
      </c>
      <c r="D13" s="5"/>
      <c r="E13" s="4"/>
      <c r="F13" s="4"/>
      <c r="G13" s="4"/>
      <c r="H13" s="4"/>
    </row>
    <row r="14" spans="2:10" x14ac:dyDescent="0.25">
      <c r="B14" s="4" t="s">
        <v>6</v>
      </c>
      <c r="C14" s="3">
        <f>+SUM(C9:C13)</f>
        <v>149900</v>
      </c>
      <c r="D14" s="2"/>
      <c r="E14" s="2"/>
      <c r="F14" s="2"/>
      <c r="G14" s="2"/>
      <c r="H14" s="2"/>
      <c r="J14" s="13"/>
    </row>
    <row r="15" spans="2:10" x14ac:dyDescent="0.25">
      <c r="B15" s="2"/>
      <c r="C15" s="2"/>
      <c r="D15" s="2"/>
      <c r="E15" s="2"/>
      <c r="F15" s="2"/>
      <c r="G15" s="2"/>
      <c r="H15" s="2"/>
    </row>
    <row r="16" spans="2:10" x14ac:dyDescent="0.25">
      <c r="B16" s="2" t="s">
        <v>7</v>
      </c>
      <c r="C16" s="9">
        <f>+(C14-C9)*0.015873</f>
        <v>2299.9977000000003</v>
      </c>
      <c r="D16" s="6" t="s">
        <v>8</v>
      </c>
      <c r="E16" s="2"/>
      <c r="F16" s="2"/>
      <c r="G16" s="2"/>
      <c r="H16" s="2"/>
    </row>
    <row r="17" spans="2:8" x14ac:dyDescent="0.25">
      <c r="B17" s="2" t="s">
        <v>9</v>
      </c>
      <c r="C17" s="5">
        <f>+(C10+C11+C12+C16)*0.26</f>
        <v>30497.999402000001</v>
      </c>
      <c r="D17" s="4"/>
      <c r="E17" s="4"/>
      <c r="F17" s="4"/>
      <c r="G17" s="4"/>
      <c r="H17" s="4"/>
    </row>
    <row r="18" spans="2:8" x14ac:dyDescent="0.25">
      <c r="B18" s="2" t="s">
        <v>10</v>
      </c>
      <c r="C18" s="11">
        <f>+SUM(C9:C12)+SUM(C16:C17)</f>
        <v>152797.99710199999</v>
      </c>
      <c r="D18" s="4"/>
      <c r="E18" s="4"/>
      <c r="F18" s="4"/>
      <c r="G18" s="4"/>
      <c r="H18" s="4"/>
    </row>
    <row r="19" spans="2:8" x14ac:dyDescent="0.25">
      <c r="B19" s="2" t="s">
        <v>11</v>
      </c>
      <c r="C19" s="7">
        <f>+(C18-C14)/(C14-C9)</f>
        <v>1.9999979999999959E-2</v>
      </c>
      <c r="D19" s="2"/>
      <c r="E19" s="7"/>
      <c r="F19" s="2"/>
      <c r="G19" s="2"/>
      <c r="H19" s="2"/>
    </row>
    <row r="21" spans="2:8" s="14" customFormat="1" x14ac:dyDescent="0.25">
      <c r="B21" s="17" t="s">
        <v>20</v>
      </c>
      <c r="C21" s="17"/>
      <c r="D21" s="17"/>
      <c r="E21" s="17"/>
      <c r="F21" s="17"/>
      <c r="G21" s="17"/>
    </row>
    <row r="23" spans="2:8" x14ac:dyDescent="0.25">
      <c r="B23" s="1" t="s">
        <v>15</v>
      </c>
      <c r="C23" s="2"/>
      <c r="D23" s="2"/>
      <c r="E23" s="2"/>
      <c r="F23" s="2"/>
      <c r="G23" s="2"/>
      <c r="H23" s="2"/>
    </row>
    <row r="24" spans="2:8" x14ac:dyDescent="0.25">
      <c r="B24" s="2"/>
      <c r="C24" s="8" t="s">
        <v>12</v>
      </c>
      <c r="D24" s="2"/>
      <c r="E24" s="2"/>
      <c r="F24" s="2"/>
      <c r="G24" s="2"/>
      <c r="H24" s="2"/>
    </row>
    <row r="25" spans="2:8" x14ac:dyDescent="0.25">
      <c r="B25" s="2" t="s">
        <v>1</v>
      </c>
      <c r="C25" s="10">
        <v>5000</v>
      </c>
      <c r="D25" s="3"/>
      <c r="E25" s="2"/>
      <c r="F25" s="2"/>
      <c r="G25" s="2"/>
      <c r="H25" s="2"/>
    </row>
    <row r="26" spans="2:8" x14ac:dyDescent="0.25">
      <c r="B26" s="2" t="s">
        <v>2</v>
      </c>
      <c r="C26" s="10">
        <v>80000</v>
      </c>
      <c r="D26" s="3"/>
      <c r="E26" s="2"/>
      <c r="F26" s="2"/>
      <c r="G26" s="2"/>
      <c r="H26" s="2"/>
    </row>
    <row r="27" spans="2:8" x14ac:dyDescent="0.25">
      <c r="B27" s="2" t="s">
        <v>3</v>
      </c>
      <c r="C27" s="10">
        <v>30000</v>
      </c>
      <c r="D27" s="3"/>
      <c r="E27" s="2"/>
      <c r="F27" s="2"/>
      <c r="G27" s="2"/>
      <c r="H27" s="2"/>
    </row>
    <row r="28" spans="2:8" x14ac:dyDescent="0.25">
      <c r="B28" s="2" t="s">
        <v>4</v>
      </c>
      <c r="C28" s="10">
        <v>5000</v>
      </c>
      <c r="D28" s="3"/>
      <c r="E28" s="2"/>
      <c r="F28" s="2"/>
      <c r="G28" s="2"/>
      <c r="H28" s="2"/>
    </row>
    <row r="29" spans="2:8" x14ac:dyDescent="0.25">
      <c r="B29" s="4" t="s">
        <v>5</v>
      </c>
      <c r="C29" s="5">
        <f>+SUM(C26:C28)*0.23</f>
        <v>26450</v>
      </c>
      <c r="D29" s="5"/>
      <c r="E29" s="4"/>
      <c r="F29" s="4"/>
      <c r="G29" s="4"/>
      <c r="H29" s="4"/>
    </row>
    <row r="30" spans="2:8" x14ac:dyDescent="0.25">
      <c r="B30" s="4" t="s">
        <v>6</v>
      </c>
      <c r="C30" s="3">
        <f>+SUM(C25:C29)</f>
        <v>146450</v>
      </c>
      <c r="D30" s="2"/>
      <c r="E30" s="2"/>
      <c r="F30" s="2"/>
      <c r="G30" s="2"/>
      <c r="H30" s="2"/>
    </row>
    <row r="31" spans="2:8" x14ac:dyDescent="0.25">
      <c r="B31" s="2"/>
      <c r="C31" s="2"/>
      <c r="D31" s="2"/>
      <c r="E31" s="2"/>
      <c r="F31" s="2"/>
      <c r="G31" s="2"/>
      <c r="H31" s="2"/>
    </row>
    <row r="32" spans="2:8" x14ac:dyDescent="0.25">
      <c r="B32" s="2" t="s">
        <v>7</v>
      </c>
      <c r="C32" s="9">
        <f>+(C30-C25)*0.01626</f>
        <v>2299.9769999999999</v>
      </c>
      <c r="D32" s="6" t="s">
        <v>8</v>
      </c>
      <c r="E32" s="2"/>
      <c r="F32" s="2"/>
      <c r="G32" s="2"/>
      <c r="H32" s="2"/>
    </row>
    <row r="33" spans="2:8" x14ac:dyDescent="0.25">
      <c r="B33" s="2" t="s">
        <v>9</v>
      </c>
      <c r="C33" s="5">
        <f>+(C26+C27+C28+C32)*0.23</f>
        <v>26978.994710000003</v>
      </c>
      <c r="D33" s="4"/>
      <c r="E33" s="4"/>
      <c r="F33" s="4"/>
      <c r="G33" s="4"/>
      <c r="H33" s="4"/>
    </row>
    <row r="34" spans="2:8" x14ac:dyDescent="0.25">
      <c r="B34" s="2" t="s">
        <v>10</v>
      </c>
      <c r="C34" s="11">
        <f>+SUM(C25:C28)+SUM(C32:C33)</f>
        <v>149278.97171000001</v>
      </c>
      <c r="D34" s="4"/>
      <c r="E34" s="4"/>
      <c r="F34" s="4"/>
      <c r="G34" s="4"/>
      <c r="H34" s="4"/>
    </row>
    <row r="35" spans="2:8" x14ac:dyDescent="0.25">
      <c r="B35" s="2" t="s">
        <v>11</v>
      </c>
      <c r="C35" s="7">
        <f>+(C34-C30)/(C30-C25)</f>
        <v>1.9999800000000088E-2</v>
      </c>
      <c r="D35" s="2"/>
      <c r="E35" s="7"/>
      <c r="F35" s="2"/>
      <c r="G35" s="2"/>
      <c r="H35" s="2"/>
    </row>
    <row r="37" spans="2:8" x14ac:dyDescent="0.25">
      <c r="B37" s="1" t="s">
        <v>16</v>
      </c>
      <c r="C37" s="2"/>
      <c r="D37" s="2"/>
      <c r="E37" s="2"/>
      <c r="F37" s="2"/>
      <c r="G37" s="2"/>
      <c r="H37" s="2"/>
    </row>
    <row r="38" spans="2:8" x14ac:dyDescent="0.25">
      <c r="B38" s="2"/>
      <c r="C38" s="8" t="s">
        <v>12</v>
      </c>
      <c r="D38" s="2"/>
      <c r="E38" s="2"/>
      <c r="F38" s="2"/>
      <c r="G38" s="2"/>
      <c r="H38" s="2"/>
    </row>
    <row r="39" spans="2:8" x14ac:dyDescent="0.25">
      <c r="B39" s="2" t="s">
        <v>1</v>
      </c>
      <c r="C39" s="10">
        <v>5000</v>
      </c>
      <c r="D39" s="3"/>
      <c r="E39" s="2"/>
      <c r="F39" s="2"/>
      <c r="G39" s="2"/>
      <c r="H39" s="2"/>
    </row>
    <row r="40" spans="2:8" x14ac:dyDescent="0.25">
      <c r="B40" s="2" t="s">
        <v>2</v>
      </c>
      <c r="C40" s="10">
        <v>80000</v>
      </c>
      <c r="D40" s="3"/>
      <c r="E40" s="2"/>
      <c r="F40" s="2"/>
      <c r="G40" s="2"/>
      <c r="H40" s="2"/>
    </row>
    <row r="41" spans="2:8" x14ac:dyDescent="0.25">
      <c r="B41" s="2" t="s">
        <v>3</v>
      </c>
      <c r="C41" s="10">
        <v>30000</v>
      </c>
      <c r="D41" s="3"/>
      <c r="E41" s="2"/>
      <c r="F41" s="2"/>
      <c r="G41" s="2"/>
      <c r="H41" s="2"/>
    </row>
    <row r="42" spans="2:8" x14ac:dyDescent="0.25">
      <c r="B42" s="2" t="s">
        <v>4</v>
      </c>
      <c r="C42" s="10">
        <v>5000</v>
      </c>
      <c r="D42" s="3"/>
      <c r="E42" s="2"/>
      <c r="F42" s="2"/>
      <c r="G42" s="2"/>
      <c r="H42" s="2"/>
    </row>
    <row r="43" spans="2:8" x14ac:dyDescent="0.25">
      <c r="B43" s="4" t="s">
        <v>5</v>
      </c>
      <c r="C43" s="5">
        <f>+SUM(C40:C42)*0.2</f>
        <v>23000</v>
      </c>
      <c r="D43" s="5"/>
      <c r="E43" s="4"/>
      <c r="F43" s="4"/>
      <c r="G43" s="4"/>
      <c r="H43" s="4"/>
    </row>
    <row r="44" spans="2:8" x14ac:dyDescent="0.25">
      <c r="B44" s="4" t="s">
        <v>6</v>
      </c>
      <c r="C44" s="3">
        <f>+SUM(C39:C43)</f>
        <v>143000</v>
      </c>
      <c r="D44" s="2"/>
      <c r="E44" s="2"/>
      <c r="F44" s="2"/>
      <c r="G44" s="2"/>
      <c r="H44" s="2"/>
    </row>
    <row r="45" spans="2:8" x14ac:dyDescent="0.25">
      <c r="B45" s="2"/>
      <c r="C45" s="2"/>
      <c r="D45" s="2"/>
      <c r="E45" s="2"/>
      <c r="F45" s="2"/>
      <c r="G45" s="2"/>
      <c r="H45" s="2"/>
    </row>
    <row r="46" spans="2:8" x14ac:dyDescent="0.25">
      <c r="B46" s="2" t="s">
        <v>7</v>
      </c>
      <c r="C46" s="9">
        <f>+(C44-C39)*0.016667</f>
        <v>2300.0460000000003</v>
      </c>
      <c r="D46" s="6" t="s">
        <v>8</v>
      </c>
      <c r="E46" s="2"/>
      <c r="F46" s="2"/>
      <c r="G46" s="2"/>
      <c r="H46" s="2"/>
    </row>
    <row r="47" spans="2:8" x14ac:dyDescent="0.25">
      <c r="B47" s="2" t="s">
        <v>9</v>
      </c>
      <c r="C47" s="5">
        <f>+(C40+C41+C42+C46)*0.2</f>
        <v>23460.0092</v>
      </c>
      <c r="D47" s="4"/>
      <c r="E47" s="4"/>
      <c r="F47" s="4"/>
      <c r="G47" s="4"/>
      <c r="H47" s="4"/>
    </row>
    <row r="48" spans="2:8" x14ac:dyDescent="0.25">
      <c r="B48" s="2" t="s">
        <v>10</v>
      </c>
      <c r="C48" s="11">
        <f>+SUM(C39:C42)+SUM(C46:C47)</f>
        <v>145760.0552</v>
      </c>
      <c r="D48" s="4"/>
      <c r="E48" s="4"/>
      <c r="F48" s="4"/>
      <c r="G48" s="4"/>
      <c r="H48" s="4"/>
    </row>
    <row r="49" spans="2:8" x14ac:dyDescent="0.25">
      <c r="B49" s="2" t="s">
        <v>11</v>
      </c>
      <c r="C49" s="7">
        <f>+(C48-C44)/(C44-C39)</f>
        <v>2.0000400000000019E-2</v>
      </c>
      <c r="D49" s="2"/>
      <c r="E49" s="7"/>
      <c r="F49" s="2"/>
      <c r="G49" s="2"/>
      <c r="H49" s="2"/>
    </row>
  </sheetData>
  <sheetProtection algorithmName="SHA-512" hashValue="a4WYRXDi+UF8/atiURYbvxPAG5BXViqZ4JRilGCeG85sQ4vZ35h7mLKXYH7TzyLJWNPg48Uhamcg7EVnsa5SWQ==" saltValue="MIyaSYbldfqzjB0GJAtM6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costo controllore FLC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Andreoli</dc:creator>
  <cp:lastModifiedBy>Dario Andreoli</cp:lastModifiedBy>
  <dcterms:created xsi:type="dcterms:W3CDTF">2025-01-26T14:36:39Z</dcterms:created>
  <dcterms:modified xsi:type="dcterms:W3CDTF">2025-06-03T11:34:50Z</dcterms:modified>
</cp:coreProperties>
</file>